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<sst xmlns="http://schemas.openxmlformats.org/spreadsheetml/2006/main" count="692" uniqueCount="360">
  <si>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</si>
  <si>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</si>
  <si>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</si>
  <si>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</si>
  <si>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</si>
  <si>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</si>
  <si>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</si>
  <si>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</si>
  <si>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</si>
  <si>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</si>
  <si>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</si>
  <si>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</si>
  <si>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</si>
  <si>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</si>
  <si>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</si>
  <si>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</si>
  <si>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</si>
  <si>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</si>
  <si>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</si>
  <si>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</si>
  <si>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</si>
  <si>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</si>
  <si>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</si>
  <si>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</si>
  <si>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</si>
  <si>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</si>
  <si>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</si>
  <si>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</si>
  <si>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</si>
  <si>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</si>
  <si>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</si>
  <si>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</si>
  <si>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</si>
  <si>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</si>
  <si>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</si>
  <si>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</si>
  <si>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</si>
  <si>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</si>
  <si>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</si>
  <si>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</si>
  <si>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</si>
  <si>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</si>
  <si>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</si>
  <si>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</si>
  <si>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</si>
  <si>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</si>
  <si>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</si>
  <si>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</si>
  <si>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</si>
  <si>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</si>
  <si>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</si>
  <si>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</si>
  <si>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</si>
  <si>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</si>
  <si>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</si>
  <si>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</si>
  <si>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</si>
  <si>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</si>
  <si>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</si>
  <si>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</si>
  <si>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</si>
  <si>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</si>
  <si>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</si>
  <si>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</si>
  <si>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</si>
  <si>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</si>
  <si>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</si>
  <si>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</si>
  <si>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</si>
  <si>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</si>
  <si>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</si>
  <si>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</si>
  <si>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</si>
  <si>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</si>
  <si>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</si>
  <si>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</si>
  <si>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</si>
  <si>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</si>
  <si>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</si>
  <si>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</si>
  <si>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</si>
  <si>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</si>
  <si>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</si>
  <si>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</si>
  <si>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</si>
  <si>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</si>
  <si>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</si>
  <si>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</si>
  <si>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</si>
  <si>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</si>
  <si>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</si>
  <si>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</si>
  <si>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</si>
  <si>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</si>
  <si>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</si>
  <si>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</si>
  <si>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</si>
  <si>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</si>
  <si>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</si>
  <si>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</si>
  <si>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</si>
  <si>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</si>
  <si>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</si>
  <si>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</si>
  <si>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</si>
  <si>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</si>
  <si>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</si>
  <si>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</si>
  <si>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</si>
  <si>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</si>
  <si>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</si>
  <si>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</si>
  <si>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</si>
  <si>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</si>
  <si>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</si>
  <si>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</si>
  <si>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</si>
  <si>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</si>
  <si>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</si>
  <si>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</si>
  <si>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</si>
  <si>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</si>
  <si>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</si>
  <si>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</si>
  <si>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</si>
  <si>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</si>
  <si>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</si>
  <si>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</si>
  <si>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</si>
  <si>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</si>
  <si>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</si>
  <si>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</si>
  <si>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</si>
  <si>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</si>
  <si>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</si>
  <si>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</si>
  <si>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</si>
  <si>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</si>
  <si>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</si>
  <si>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</si>
  <si>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</si>
  <si>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</si>
  <si>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</si>
  <si>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</si>
  <si>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</si>
  <si>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</si>
  <si>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</si>
  <si>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</si>
  <si>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</si>
  <si>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</si>
  <si>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</si>
  <si>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</si>
  <si>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</si>
  <si>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</si>
  <si>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</si>
  <si>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</si>
  <si>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</si>
  <si>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</si>
  <si>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</si>
  <si>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</si>
  <si>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</si>
  <si>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</si>
  <si>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</si>
  <si>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</si>
  <si>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</si>
  <si>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</si>
  <si>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</si>
  <si>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</si>
  <si>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</si>
  <si>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</si>
  <si>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</si>
  <si>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</si>
  <si>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</si>
  <si>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</si>
  <si>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</si>
  <si>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</si>
  <si>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</si>
  <si>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</si>
  <si>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</si>
  <si>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</si>
  <si>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</si>
  <si>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</si>
  <si>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</si>
  <si>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</si>
  <si>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</si>
  <si>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</si>
  <si>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</si>
  <si>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</si>
  <si>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</si>
  <si>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</si>
  <si>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</si>
  <si>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</si>
  <si>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</si>
  <si>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</si>
  <si>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</si>
  <si>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</si>
  <si>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</si>
  <si>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</si>
  <si>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</si>
  <si>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</si>
  <si>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</si>
  <si>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</si>
  <si>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</si>
  <si>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</si>
  <si>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</si>
  <si>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</si>
  <si>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</si>
  <si>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</si>
  <si>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</si>
  <si>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</si>
  <si>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</si>
  <si>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</si>
  <si>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</si>
  <si>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</si>
  <si>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</si>
  <si>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</si>
  <si>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</si>
  <si>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</si>
  <si>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</si>
  <si>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</si>
  <si>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</si>
  <si>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</si>
  <si>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</si>
  <si>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</si>
  <si>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</si>
  <si>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</si>
  <si>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</si>
  <si>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</si>
  <si>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</si>
  <si>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</si>
  <si>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</si>
  <si>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</si>
  <si>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</si>
  <si>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</si>
  <si>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</si>
  <si>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</si>
  <si>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</si>
  <si>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</si>
  <si>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</si>
  <si>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</si>
  <si>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</si>
  <si>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</si>
  <si>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</si>
  <si>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</si>
  <si>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</si>
  <si>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</si>
  <si>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</si>
  <si>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</si>
  <si>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</si>
  <si>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</si>
  <si>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</si>
  <si>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</si>
  <si>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</si>
  <si>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</si>
  <si>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</si>
  <si>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</si>
  <si>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</si>
  <si>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</si>
  <si>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</si>
  <si>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</si>
  <si>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</si>
  <si>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</si>
  <si>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</si>
  <si>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</si>
  <si>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</si>
  <si>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</si>
  <si>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</si>
  <si>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</si>
  <si>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</si>
  <si>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</si>
  <si>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</si>
  <si>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</si>
  <si>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</si>
  <si>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</si>
  <si>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</si>
  <si>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</si>
  <si>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</si>
  <si>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</si>
  <si>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</si>
  <si>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</si>
  <si>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</si>
  <si>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</si>
  <si>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</si>
  <si>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</si>
  <si>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</si>
  <si>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</si>
  <si>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</si>
  <si>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</si>
  <si>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</si>
  <si>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</si>
  <si>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</si>
  <si>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</si>
  <si>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</si>
  <si>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</si>
  <si>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</si>
  <si>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</si>
  <si>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</si>
  <si>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</si>
  <si>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</si>
  <si>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</si>
  <si>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</si>
  <si>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</si>
  <si>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</si>
  <si>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</si>
  <si>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</si>
  <si>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</si>
  <si>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</si>
  <si>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</si>
  <si>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</si>
  <si>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</si>
  <si>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</si>
  <si>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</si>
  <si>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</si>
  <si>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</si>
  <si>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</si>
  <si>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</si>
  <si>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</si>
  <si>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</si>
  <si>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</si>
  <si>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</si>
  <si>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</si>
  <si>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</si>
  <si>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</si>
  <si>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</si>
  <si>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</si>
  <si>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</si>
  <si>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</si>
  <si>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</si>
  <si>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</si>
  <si>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</si>
  <si>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</si>
  <si>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</si>
  <si>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</si>
  <si>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</si>
  <si>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</si>
  <si>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</si>
  <si>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</si>
  <si>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</si>
  <si>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</si>
  <si>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</si>
  <si>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</si>
  <si>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</si>
  <si>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</si>
  <si>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</si>
  <si>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</si>
  <si>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</si>
  <si>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</si>
  <si>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</si>
  <si>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</si>
  <si>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</si>
  <si>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</si>
  <si>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</si>
  <si>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</si>
  <si>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</si>
  <si>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</si>
  <si>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</si>
  <si>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</si>
  <si>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</si>
  <si>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"23" лютого  2021 р.</t>
  </si>
  <si>
    <r>
      <t>"</t>
    </r>
    <r>
      <rPr>
        <u val="single"/>
        <sz val="20"/>
        <rFont val="Arial Cyr"/>
        <family val="0"/>
      </rPr>
      <t xml:space="preserve">    22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</si>
</sst>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0.emf" /><Relationship Id="rId3" Type="http://schemas.openxmlformats.org/officeDocument/2006/relationships/image" Target="../media/image35.emf" /><Relationship Id="rId4" Type="http://schemas.openxmlformats.org/officeDocument/2006/relationships/image" Target="../media/image19.emf" /><Relationship Id="rId5" Type="http://schemas.openxmlformats.org/officeDocument/2006/relationships/image" Target="../media/image32.emf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image" Target="../media/image24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25.emf" /><Relationship Id="rId12" Type="http://schemas.openxmlformats.org/officeDocument/2006/relationships/image" Target="../media/image26.emf" /><Relationship Id="rId13" Type="http://schemas.openxmlformats.org/officeDocument/2006/relationships/image" Target="../media/image23.emf" /><Relationship Id="rId14" Type="http://schemas.openxmlformats.org/officeDocument/2006/relationships/image" Target="../media/image28.emf" /><Relationship Id="rId15" Type="http://schemas.openxmlformats.org/officeDocument/2006/relationships/image" Target="../media/image29.emf" /><Relationship Id="rId16" Type="http://schemas.openxmlformats.org/officeDocument/2006/relationships/image" Target="../media/image30.emf" /><Relationship Id="rId17" Type="http://schemas.openxmlformats.org/officeDocument/2006/relationships/image" Target="../media/image1.emf" /><Relationship Id="rId18" Type="http://schemas.openxmlformats.org/officeDocument/2006/relationships/image" Target="../media/image27.emf" /><Relationship Id="rId19" Type="http://schemas.openxmlformats.org/officeDocument/2006/relationships/image" Target="../media/image31.emf" /><Relationship Id="rId20" Type="http://schemas.openxmlformats.org/officeDocument/2006/relationships/image" Target="../media/image33.emf" /><Relationship Id="rId21" Type="http://schemas.openxmlformats.org/officeDocument/2006/relationships/image" Target="../media/image34.emf" /><Relationship Id="rId22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N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15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359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f>AM181/сред</f>
        <v>85.21839399999998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264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100</v>
      </c>
      <c r="M21" s="67" t="s">
        <v>105</v>
      </c>
      <c r="N21" s="84"/>
      <c r="O21" s="70" t="s">
        <v>65</v>
      </c>
      <c r="P21" s="67" t="s">
        <v>161</v>
      </c>
      <c r="Q21" s="70" t="s">
        <v>305</v>
      </c>
      <c r="R21" s="67" t="s">
        <v>107</v>
      </c>
      <c r="S21" s="67" t="s">
        <v>10</v>
      </c>
      <c r="T21" s="67"/>
      <c r="U21" s="67"/>
      <c r="V21" s="67"/>
      <c r="W21" s="67" t="s">
        <v>280</v>
      </c>
      <c r="X21" s="67" t="s">
        <v>356</v>
      </c>
      <c r="Y21" s="84"/>
      <c r="Z21" s="70" t="s">
        <v>311</v>
      </c>
      <c r="AA21" s="67" t="s">
        <v>240</v>
      </c>
      <c r="AB21" s="67" t="s">
        <v>86</v>
      </c>
      <c r="AC21" s="67" t="s">
        <v>105</v>
      </c>
      <c r="AD21" s="67" t="s">
        <v>10</v>
      </c>
      <c r="AE21" s="67" t="s">
        <v>109</v>
      </c>
      <c r="AF21" s="67"/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15</v>
      </c>
      <c r="H23" s="20">
        <f>G23</f>
        <v>15</v>
      </c>
      <c r="I23" s="20">
        <f>G23</f>
        <v>15</v>
      </c>
      <c r="J23" s="20">
        <f>G23</f>
        <v>15</v>
      </c>
      <c r="K23" s="20">
        <f>G23</f>
        <v>15</v>
      </c>
      <c r="L23" s="20">
        <f>G23</f>
        <v>15</v>
      </c>
      <c r="M23" s="20">
        <f>G23</f>
        <v>15</v>
      </c>
      <c r="N23" s="86">
        <f>G23</f>
        <v>15</v>
      </c>
      <c r="O23" s="21">
        <v>15</v>
      </c>
      <c r="P23" s="20">
        <f aca="true" t="shared" si="0" ref="P23:V23">O23</f>
        <v>15</v>
      </c>
      <c r="Q23" s="21">
        <f t="shared" si="0"/>
        <v>15</v>
      </c>
      <c r="R23" s="20">
        <f t="shared" si="0"/>
        <v>15</v>
      </c>
      <c r="S23" s="20">
        <f t="shared" si="0"/>
        <v>15</v>
      </c>
      <c r="T23" s="20">
        <f t="shared" si="0"/>
        <v>15</v>
      </c>
      <c r="U23" s="20">
        <f t="shared" si="0"/>
        <v>15</v>
      </c>
      <c r="V23" s="20">
        <f t="shared" si="0"/>
        <v>15</v>
      </c>
      <c r="W23" s="20">
        <f>G23</f>
        <v>15</v>
      </c>
      <c r="X23" s="20">
        <f>W23</f>
        <v>15</v>
      </c>
      <c r="Y23" s="86">
        <f>X23</f>
        <v>15</v>
      </c>
      <c r="Z23" s="21">
        <v>15</v>
      </c>
      <c r="AA23" s="20">
        <f>Z23</f>
        <v>15</v>
      </c>
      <c r="AB23" s="20">
        <f aca="true" t="shared" si="1" ref="AB23:AG23">AA23</f>
        <v>15</v>
      </c>
      <c r="AC23" s="20">
        <f t="shared" si="1"/>
        <v>15</v>
      </c>
      <c r="AD23" s="20">
        <f t="shared" si="1"/>
        <v>15</v>
      </c>
      <c r="AE23" s="20">
        <f t="shared" si="1"/>
        <v>15</v>
      </c>
      <c r="AF23" s="20">
        <f t="shared" si="1"/>
        <v>15</v>
      </c>
      <c r="AG23" s="86">
        <f t="shared" si="1"/>
        <v>15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400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 t="str">
        <f>IF(завтрак6="хліб житній",DS2,(IF(завтрак6="хліб пшеничний",DR2,(VLOOKUP(завтрак6,таб,67,FALSE)))))</f>
        <v>200/7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260</v>
      </c>
      <c r="Q24" s="41">
        <f>IF(обед3="хліб житній",DU2,(IF(обед3="хліб пшеничний",DT2,(VLOOKUP(обед3,таб,67,FALSE)))))</f>
        <v>90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87">
        <f>VLOOKUP(полдник3,таб,67,FALSE)</f>
        <v>0</v>
      </c>
      <c r="Z24" s="41" t="str">
        <f>IF(ужин1="хліб житній",DW2,(IF(ужин1="хліб пшеничний",DV2,(VLOOKUP(ужин1,таб,67,FALSE)))))</f>
        <v>150/5</v>
      </c>
      <c r="AA24" s="40">
        <f>IF(ужин2="хліб житній",DW2,(IF(ужин2="хліб пшеничний",DV2,(VLOOKUP(ужин2,таб,67,FALSE)))))</f>
        <v>120</v>
      </c>
      <c r="AB24" s="40">
        <f>IF(ужин3="хліб житній",DW2,(IF(ужин3="хліб пшеничний",DV2,(VLOOKUP(ужин3,таб,67,FALSE)))))</f>
        <v>155</v>
      </c>
      <c r="AC24" s="40">
        <f>IF(ужин4="хліб житній",DW2,(IF(ужин4="хліб пшеничний",DV2,(VLOOKUP(ужин4,таб,67,FALSE)))))</f>
        <v>300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130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0.13</v>
      </c>
      <c r="AJ27" s="166"/>
      <c r="AK27" s="170">
        <f>SUM(G28:AG28)</f>
        <v>1.95</v>
      </c>
      <c r="AL27" s="170"/>
      <c r="AM27" s="153">
        <f>IF(AK27=0,0,AS117)</f>
        <v>117.5</v>
      </c>
      <c r="AN27" s="155">
        <f>AK27*AM27</f>
        <v>229.125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  <v>1.95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</v>
      </c>
      <c r="AJ29" s="166"/>
      <c r="AK29" s="170">
        <f>SUM(G30:AG30)</f>
        <v>0</v>
      </c>
      <c r="AL29" s="170"/>
      <c r="AM29" s="15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</v>
      </c>
      <c r="AJ33" s="166"/>
      <c r="AK33" s="170">
        <f>SUM(G34:AG34)</f>
        <v>0</v>
      </c>
      <c r="AL33" s="170"/>
      <c r="AM33" s="15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152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0.152</v>
      </c>
      <c r="AJ37" s="166"/>
      <c r="AK37" s="170">
        <f>SUM(G38:AG38)</f>
        <v>2.28</v>
      </c>
      <c r="AL37" s="170"/>
      <c r="AM37" s="153">
        <f>IF(AK37=0,0,AX117)</f>
        <v>57.16</v>
      </c>
      <c r="AN37" s="155">
        <f>AK37*AM37</f>
        <v>130.32479999999998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2.28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f>VLOOKUP(обед1,таб,10,FALSE)</f>
        <v>7</v>
      </c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v>3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5</v>
      </c>
      <c r="AA41" s="29">
        <f>VLOOKUP(ужин2,таб,10,FALSE)</f>
        <v>0</v>
      </c>
      <c r="AB41" s="28">
        <f>VLOOKUP(ужин3,таб,10,FALSE)</f>
        <v>4.5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0.0445</v>
      </c>
      <c r="AJ41" s="166"/>
      <c r="AK41" s="170">
        <f>SUM(G42:AG42)</f>
        <v>0.6675</v>
      </c>
      <c r="AL41" s="170"/>
      <c r="AM41" s="153">
        <f>IF(AK41=0,0,AZ117)</f>
        <v>165.332</v>
      </c>
      <c r="AN41" s="155">
        <f>AK41*AM41</f>
        <v>110.35910999999999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0.15</v>
      </c>
      <c r="H42" s="47">
        <f t="shared" si="26"/>
      </c>
      <c r="I42" s="46">
        <f t="shared" si="26"/>
        <v>0.225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0.105</v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0.045</v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0.075</v>
      </c>
      <c r="AA42" s="47">
        <f t="shared" si="28"/>
      </c>
      <c r="AB42" s="46">
        <f t="shared" si="28"/>
        <v>0.0675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4</v>
      </c>
      <c r="P47" s="28">
        <f>VLOOKUP(обед2,таб,13,FALSE)</f>
        <v>2</v>
      </c>
      <c r="Q47" s="29">
        <f>VLOOKUP(обед3,таб,13,FALSE)</f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0.015000000000000001</v>
      </c>
      <c r="AJ47" s="166"/>
      <c r="AK47" s="170">
        <f>SUM(G48:AG48)</f>
        <v>0.225</v>
      </c>
      <c r="AL47" s="170"/>
      <c r="AM47" s="153">
        <f>IF(AK47=0,0,BC117)</f>
        <v>44</v>
      </c>
      <c r="AN47" s="155">
        <f>AK47*AM47</f>
        <v>9.9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0.06</v>
      </c>
      <c r="P48" s="46">
        <f t="shared" si="36"/>
        <v>0.03</v>
      </c>
      <c r="Q48" s="47">
        <f t="shared" si="36"/>
        <v>0.03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0.015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0.06</v>
      </c>
      <c r="AB48" s="46">
        <f t="shared" si="37"/>
        <v>0.03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24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0.42400000000000004</v>
      </c>
      <c r="AJ49" s="166"/>
      <c r="AK49" s="170">
        <f>SUM(G50:AG50)</f>
        <v>6.36</v>
      </c>
      <c r="AL49" s="170"/>
      <c r="AM49" s="153">
        <f>IF(AK49=0,0,BD117)</f>
        <v>18.8</v>
      </c>
      <c r="AN49" s="155">
        <f>AK49*AM49</f>
        <v>119.56800000000001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  <v>0.36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</v>
      </c>
      <c r="AJ53" s="166"/>
      <c r="AK53" s="170">
        <f>SUM(G54:AG54)</f>
        <v>0</v>
      </c>
      <c r="AL53" s="170"/>
      <c r="AM53" s="15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v>20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</v>
      </c>
      <c r="AJ55" s="166"/>
      <c r="AK55" s="170">
        <f>SUM(G56:AG56)</f>
        <v>0.3</v>
      </c>
      <c r="AL55" s="170"/>
      <c r="AM55" s="153">
        <f>IF(AK55=0,0,BG117)</f>
        <v>63.86</v>
      </c>
      <c r="AN55" s="155">
        <f>AK55*AM55</f>
        <v>19.157999999999998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  <v>0.3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</v>
      </c>
      <c r="AJ57" s="166"/>
      <c r="AK57" s="170">
        <f>SUM(G58:AG58)</f>
        <v>0</v>
      </c>
      <c r="AL57" s="170"/>
      <c r="AM57" s="15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0.015000000000000001</v>
      </c>
      <c r="AJ59" s="166"/>
      <c r="AK59" s="170">
        <f>SUM(G60:AG60)</f>
        <v>0.225</v>
      </c>
      <c r="AL59" s="170"/>
      <c r="AM59" s="153">
        <f>IF(AK59=0,0,BI117)</f>
        <v>128</v>
      </c>
      <c r="AN59" s="155">
        <f>AK59*AM59</f>
        <v>28.8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0.225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</v>
      </c>
      <c r="AJ61" s="166"/>
      <c r="AK61" s="266">
        <f>SUM(G62:AG62)</f>
        <v>15</v>
      </c>
      <c r="AL61" s="266"/>
      <c r="AM61" s="153">
        <f>IF(AK61=0,0,BJ117)</f>
        <v>2.7</v>
      </c>
      <c r="AN61" s="155">
        <f>AK61*AM61</f>
        <v>40.5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  <v>15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0.20800000000000002</v>
      </c>
      <c r="AJ63" s="166"/>
      <c r="AK63" s="170">
        <f>SUM(G64:AG64)</f>
        <v>3.12</v>
      </c>
      <c r="AL63" s="170"/>
      <c r="AM63" s="153">
        <f>IF(AK63=0,0,BK117)</f>
        <v>33.02</v>
      </c>
      <c r="AN63" s="155">
        <f>AK63*AM63</f>
        <v>103.02240000000002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3.12</v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5</v>
      </c>
      <c r="AB65" s="35">
        <f>VLOOKUP(ужин3,таб,22,FALSE)</f>
        <v>1.5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0.06749999999999999</v>
      </c>
      <c r="AJ65" s="166"/>
      <c r="AK65" s="170">
        <f>SUM(G66:AG66)</f>
        <v>1.0125</v>
      </c>
      <c r="AL65" s="170"/>
      <c r="AM65" s="153">
        <f>IF(AK65=0,0,BL117)</f>
        <v>11.4</v>
      </c>
      <c r="AN65" s="155">
        <f>AK65*AM65</f>
        <v>11.5425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0.015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0.9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0.075</v>
      </c>
      <c r="AB66" s="46">
        <f t="shared" si="64"/>
        <v>0.0225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0.008</v>
      </c>
      <c r="AJ67" s="166"/>
      <c r="AK67" s="170">
        <f>SUM(G68:AG68)</f>
        <v>0.12</v>
      </c>
      <c r="AL67" s="170"/>
      <c r="AM67" s="153">
        <f>IF(AK67=0,0,BM117)</f>
        <v>75</v>
      </c>
      <c r="AN67" s="155">
        <f>AK67*AM67</f>
        <v>9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0.12</v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f>VLOOKUP(завтрак1,таб,24,FALSE)</f>
        <v>20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0.02</v>
      </c>
      <c r="AJ69" s="166"/>
      <c r="AK69" s="170">
        <f>SUM(G70:AG70)</f>
        <v>0.3</v>
      </c>
      <c r="AL69" s="170"/>
      <c r="AM69" s="153">
        <f>IF(AK69=0,0,BN117)</f>
        <v>36.7</v>
      </c>
      <c r="AN69" s="155">
        <f>AK69*AM69</f>
        <v>11.01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  <v>0.3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</v>
      </c>
      <c r="AJ71" s="166"/>
      <c r="AK71" s="170">
        <f>SUM(G72:AG72)</f>
        <v>0</v>
      </c>
      <c r="AL71" s="170"/>
      <c r="AM71" s="15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</v>
      </c>
      <c r="AJ73" s="166"/>
      <c r="AK73" s="170">
        <f>SUM(G74:AG74)</f>
        <v>0</v>
      </c>
      <c r="AL73" s="170"/>
      <c r="AM73" s="15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</v>
      </c>
      <c r="AJ83" s="166"/>
      <c r="AK83" s="170">
        <f>SUM(G84:AG84)</f>
        <v>0</v>
      </c>
      <c r="AL83" s="170"/>
      <c r="AM83" s="15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5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v>3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24</v>
      </c>
      <c r="AF97" s="35">
        <f>VLOOKUP(ужин7,таб,33,FALSE)</f>
        <v>0</v>
      </c>
      <c r="AG97" s="94">
        <f>VLOOKUP(ужин8,таб,33,FALSE)</f>
        <v>0</v>
      </c>
      <c r="AH97" s="167">
        <v>614002</v>
      </c>
      <c r="AI97" s="165">
        <f>AK97/сред</f>
        <v>0.060000000000000005</v>
      </c>
      <c r="AJ97" s="166"/>
      <c r="AK97" s="170">
        <f>SUM(G98:AG98)</f>
        <v>0.9</v>
      </c>
      <c r="AL97" s="170"/>
      <c r="AM97" s="153">
        <f>IF(AK97=0,0,BW117)</f>
        <v>21</v>
      </c>
      <c r="AN97" s="155">
        <f>AK97*AM97</f>
        <v>18.900000000000002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0.15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0.225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0.045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0.075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  <v>0.045</v>
      </c>
      <c r="AC98" s="47">
        <f t="shared" si="109"/>
      </c>
      <c r="AD98" s="46">
        <f t="shared" si="109"/>
      </c>
      <c r="AE98" s="47">
        <f t="shared" si="109"/>
        <v>0.36</v>
      </c>
      <c r="AF98" s="46">
        <f t="shared" si="109"/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</v>
      </c>
      <c r="AJ105" s="166"/>
      <c r="AK105" s="170">
        <f>SUM(G106:AG106)</f>
        <v>0</v>
      </c>
      <c r="AL105" s="170"/>
      <c r="AM105" s="15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0.012</v>
      </c>
      <c r="AJ107" s="166"/>
      <c r="AK107" s="170">
        <f>SUM(G108:AG108)</f>
        <v>0.18</v>
      </c>
      <c r="AL107" s="170"/>
      <c r="AM107" s="153">
        <f>IF(AK107=0,0,CB117)</f>
        <v>62</v>
      </c>
      <c r="AN107" s="155">
        <f>AK107*AM107</f>
        <v>11.16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0.18</v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0.18000000000000002</v>
      </c>
      <c r="AJ111" s="166"/>
      <c r="AK111" s="170">
        <f>SUM(G112:AG112)</f>
        <v>2.7</v>
      </c>
      <c r="AL111" s="170"/>
      <c r="AM111" s="153">
        <f>IF(AK111=0,0,CD117)</f>
        <v>21.7</v>
      </c>
      <c r="AN111" s="155">
        <f>AK111*AM111</f>
        <v>58.59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2.7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0.6</v>
      </c>
      <c r="AJ115" s="166"/>
      <c r="AK115" s="170">
        <f>SUM(G116:AG116)</f>
        <v>9</v>
      </c>
      <c r="AL115" s="170"/>
      <c r="AM115" s="153">
        <f>IF(AK115=0,0,CF117)</f>
        <v>16.8</v>
      </c>
      <c r="AN115" s="155">
        <f>AK115*AM115</f>
        <v>151.20000000000002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4.5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4.5</v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v>1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0.001</v>
      </c>
      <c r="AJ123" s="166"/>
      <c r="AK123" s="170">
        <f>SUM(G124:AG124)</f>
        <v>0.015</v>
      </c>
      <c r="AL123" s="170"/>
      <c r="AM123" s="153">
        <v>58</v>
      </c>
      <c r="AN123" s="155">
        <f>AK123*AM123</f>
        <v>0.87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  <v>0.015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197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0.44200000000000006</v>
      </c>
      <c r="AJ125" s="166"/>
      <c r="AK125" s="170">
        <f>SUM(G126:AG126)</f>
        <v>6.630000000000001</v>
      </c>
      <c r="AL125" s="170"/>
      <c r="AM125" s="153">
        <f>IF(AK125=0,0,CG117)</f>
        <v>13.1</v>
      </c>
      <c r="AN125" s="155">
        <f>AK125*AM125</f>
        <v>86.85300000000001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0.975</v>
      </c>
      <c r="P126" s="45">
        <f t="shared" si="150"/>
        <v>2.955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2.7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224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0.254</v>
      </c>
      <c r="AJ127" s="166"/>
      <c r="AK127" s="170">
        <f>SUM(G128:AG128)</f>
        <v>3.81</v>
      </c>
      <c r="AL127" s="170"/>
      <c r="AM127" s="153">
        <f>IF(AK127=0,0,CH117)</f>
        <v>4.25</v>
      </c>
      <c r="AN127" s="155">
        <f>AK127*AM127</f>
        <v>16.1925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0.45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3.36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18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7.5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0.035500000000000004</v>
      </c>
      <c r="AJ129" s="166"/>
      <c r="AK129" s="170">
        <f>SUM(G130:AG130)</f>
        <v>0.5325000000000001</v>
      </c>
      <c r="AL129" s="170"/>
      <c r="AM129" s="153">
        <f>IF(AK129=0,0,CI117)</f>
        <v>5.9</v>
      </c>
      <c r="AN129" s="155">
        <f>AK129*AM129</f>
        <v>3.1417500000000005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0.15</v>
      </c>
      <c r="P130" s="45">
        <f t="shared" si="156"/>
        <v>0.27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0.1125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66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4.5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0.08600000000000001</v>
      </c>
      <c r="AJ131" s="166"/>
      <c r="AK131" s="170">
        <f>SUM(G132:AG132)</f>
        <v>1.29</v>
      </c>
      <c r="AL131" s="170"/>
      <c r="AM131" s="153">
        <f>IF(AK131=0,0,CJ117)</f>
        <v>7.8</v>
      </c>
      <c r="AN131" s="155">
        <f>AK131*AM131</f>
        <v>10.062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0.2325</v>
      </c>
      <c r="P132" s="46">
        <f t="shared" si="159"/>
      </c>
      <c r="Q132" s="47">
        <f t="shared" si="159"/>
        <v>0.99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  <v>0.0675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</v>
      </c>
      <c r="AJ135" s="166"/>
      <c r="AK135" s="170">
        <f>SUM(G136:AG136)</f>
        <v>0</v>
      </c>
      <c r="AL135" s="170"/>
      <c r="AM135" s="15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66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0.111</v>
      </c>
      <c r="AJ137" s="166"/>
      <c r="AK137" s="170">
        <f>SUM(G138:AG138)</f>
        <v>1.665</v>
      </c>
      <c r="AL137" s="170"/>
      <c r="AM137" s="153">
        <f>IF(AK137=0,0,CO117)</f>
        <v>6.8</v>
      </c>
      <c r="AN137" s="155">
        <f>AK137*AM137</f>
        <v>11.322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0.675</v>
      </c>
      <c r="P138" s="45">
        <f t="shared" si="168"/>
      </c>
      <c r="Q138" s="49">
        <f t="shared" si="168"/>
        <v>0.99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0.003</v>
      </c>
      <c r="AJ141" s="166"/>
      <c r="AK141" s="170">
        <f>SUM(G142:AG142)</f>
        <v>0.045</v>
      </c>
      <c r="AL141" s="170"/>
      <c r="AM141" s="153">
        <f>IF(AK141=0,0,CM117)</f>
        <v>52.8</v>
      </c>
      <c r="AN141" s="155">
        <f>AK141*AM141</f>
        <v>2.376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0.03</v>
      </c>
      <c r="P142" s="45">
        <f t="shared" si="174"/>
        <v>0.015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</v>
      </c>
      <c r="AJ143" s="166"/>
      <c r="AK143" s="170">
        <f>SUM(G144:AG144)</f>
        <v>0</v>
      </c>
      <c r="AL143" s="170"/>
      <c r="AM143" s="15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</v>
      </c>
      <c r="AJ145" s="166"/>
      <c r="AK145" s="170">
        <f>SUM(G146:AG146)</f>
        <v>0</v>
      </c>
      <c r="AL145" s="170"/>
      <c r="AM145" s="15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</v>
      </c>
      <c r="AJ147" s="166"/>
      <c r="AK147" s="170">
        <f>SUM(G148:AG148)</f>
        <v>4.95</v>
      </c>
      <c r="AL147" s="170"/>
      <c r="AM147" s="153">
        <f>IF(AK147=0,0,CQ117)</f>
        <v>13.8</v>
      </c>
      <c r="AN147" s="155">
        <f>AK147*AM147</f>
        <v>68.31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1.5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2.25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</v>
      </c>
      <c r="AJ157" s="166"/>
      <c r="AK157" s="170">
        <f>SUM(G158:AG158)</f>
        <v>0</v>
      </c>
      <c r="AL157" s="170"/>
      <c r="AM157" s="15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</v>
      </c>
      <c r="AJ159" s="166"/>
      <c r="AK159" s="170">
        <f>SUM(G160:AG160)</f>
        <v>0</v>
      </c>
      <c r="AL159" s="170"/>
      <c r="AM159" s="15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0.001</v>
      </c>
      <c r="AJ161" s="166"/>
      <c r="AK161" s="170">
        <f>SUM(G162:AG162)</f>
        <v>0.015</v>
      </c>
      <c r="AL161" s="170"/>
      <c r="AM161" s="153">
        <f>IF(AK161=0,0,CX117)</f>
        <v>452</v>
      </c>
      <c r="AN161" s="155">
        <f>AK161*AM161</f>
        <v>6.779999999999999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0.015</v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0.12</v>
      </c>
      <c r="AL163" s="170"/>
      <c r="AM163" s="153">
        <f>IF(AK163=0,0,CY117)</f>
        <v>10.24</v>
      </c>
      <c r="AN163" s="155">
        <f>AK163*AM163</f>
        <v>1.2288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0.001</v>
      </c>
      <c r="AJ165" s="166"/>
      <c r="AK165" s="170">
        <f>SUM(G166:AG166)</f>
        <v>0.015</v>
      </c>
      <c r="AL165" s="170"/>
      <c r="AM165" s="153">
        <f>IF(AK165=0,0,CZ117)</f>
        <v>190</v>
      </c>
      <c r="AN165" s="155">
        <f>AK165*AM165</f>
        <v>2.85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0.015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0.001</v>
      </c>
      <c r="AJ171" s="166"/>
      <c r="AK171" s="170">
        <f>SUM(G172:AG172)</f>
        <v>0.015</v>
      </c>
      <c r="AL171" s="170"/>
      <c r="AM171" s="153">
        <f>IF(AK171=0,0,DC117)</f>
        <v>86.67</v>
      </c>
      <c r="AN171" s="155">
        <f>AK171*AM171</f>
        <v>1.30005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0.015</v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7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0.007</v>
      </c>
      <c r="AJ173" s="166"/>
      <c r="AK173" s="170">
        <f>SUM(G174:AG174)</f>
        <v>0.105</v>
      </c>
      <c r="AL173" s="170"/>
      <c r="AM173" s="153">
        <f>IF(AK173=0,0,DH117)</f>
        <v>46</v>
      </c>
      <c r="AN173" s="155">
        <f>AK173*AM173</f>
        <v>4.83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  <v>0.105</v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</v>
      </c>
      <c r="AJ175" s="166"/>
      <c r="AK175" s="170">
        <f>SUM(G176:AG176)</f>
        <v>0</v>
      </c>
      <c r="AL175" s="170"/>
      <c r="AM175" s="15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1278.2759099999996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2021-02-22T06:23:16Z</cp:lastPrinted>
  <dcterms:created xsi:type="dcterms:W3CDTF">1996-10-08T23:32:33Z</dcterms:created>
  <dcterms:modified xsi:type="dcterms:W3CDTF">2021-02-23T06:19:09Z</dcterms:modified>
  <cp:category/>
  <cp:version/>
  <cp:contentType/>
  <cp:contentStatus/>
</cp:coreProperties>
</file>